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Расчет" sheetId="1" r:id="rId1"/>
    <sheet name="Нагрузка" sheetId="2" r:id="rId2"/>
  </sheets>
  <definedNames>
    <definedName name="_xlnm.Print_Area" localSheetId="0">'Расчет'!$B$1:$E$33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3" authorId="0">
      <text>
        <r>
          <rPr>
            <sz val="9"/>
            <rFont val="Tahoma"/>
            <family val="2"/>
          </rPr>
          <t>Принимается равным 0,85-0,95</t>
        </r>
        <r>
          <rPr>
            <sz val="9"/>
            <rFont val="Tahoma"/>
            <family val="0"/>
          </rPr>
          <t xml:space="preserve">
</t>
        </r>
      </text>
    </comment>
    <comment ref="B13" authorId="0">
      <text>
        <r>
          <rPr>
            <sz val="9"/>
            <rFont val="Tahoma"/>
            <family val="2"/>
          </rPr>
          <t xml:space="preserve">Для проемов прямоугольного или квадратного сечения     - </t>
        </r>
        <r>
          <rPr>
            <sz val="9"/>
            <rFont val="Symbol"/>
            <family val="1"/>
          </rPr>
          <t>m</t>
        </r>
        <r>
          <rPr>
            <sz val="9"/>
            <rFont val="Tahoma"/>
            <family val="2"/>
          </rPr>
          <t xml:space="preserve">=0,64.
Для щелей и проемов круглого сечения                       - </t>
        </r>
        <r>
          <rPr>
            <sz val="9"/>
            <rFont val="Symbol"/>
            <family val="1"/>
          </rPr>
          <t>m</t>
        </r>
        <r>
          <rPr>
            <sz val="9"/>
            <rFont val="Tahoma"/>
            <family val="2"/>
          </rPr>
          <t>=0,8</t>
        </r>
      </text>
    </comment>
    <comment ref="B22" authorId="0">
      <text>
        <r>
          <rPr>
            <sz val="9"/>
            <rFont val="Tahoma"/>
            <family val="2"/>
          </rPr>
          <t>При отсутствии данных рекомендуется принимать 0,4.</t>
        </r>
      </text>
    </comment>
  </commentList>
</comments>
</file>

<file path=xl/sharedStrings.xml><?xml version="1.0" encoding="utf-8"?>
<sst xmlns="http://schemas.openxmlformats.org/spreadsheetml/2006/main" count="102" uniqueCount="94">
  <si>
    <t>Z</t>
  </si>
  <si>
    <t>м</t>
  </si>
  <si>
    <t>кДж/кг</t>
  </si>
  <si>
    <t>H</t>
  </si>
  <si>
    <t>A</t>
  </si>
  <si>
    <t>B</t>
  </si>
  <si>
    <t>кВт</t>
  </si>
  <si>
    <r>
      <t>Q</t>
    </r>
    <r>
      <rPr>
        <vertAlign val="subscript"/>
        <sz val="10"/>
        <rFont val="Arial Cyr"/>
        <family val="0"/>
      </rPr>
      <t>к</t>
    </r>
  </si>
  <si>
    <r>
      <t>G</t>
    </r>
    <r>
      <rPr>
        <vertAlign val="subscript"/>
        <sz val="10"/>
        <rFont val="Arial Cyr"/>
        <family val="0"/>
      </rPr>
      <t>к</t>
    </r>
  </si>
  <si>
    <t>кг/с</t>
  </si>
  <si>
    <r>
      <t>c</t>
    </r>
    <r>
      <rPr>
        <vertAlign val="subscript"/>
        <sz val="10"/>
        <rFont val="Arial Cyr"/>
        <family val="0"/>
      </rPr>
      <t>p</t>
    </r>
  </si>
  <si>
    <t>кДж/(кг К)</t>
  </si>
  <si>
    <t>a</t>
  </si>
  <si>
    <t>Длина помещения</t>
  </si>
  <si>
    <t>Ширина помещения</t>
  </si>
  <si>
    <t>К</t>
  </si>
  <si>
    <t>Па</t>
  </si>
  <si>
    <t>L</t>
  </si>
  <si>
    <t>Требуемая площадь проема дымоудаления</t>
  </si>
  <si>
    <t>Объемный часовой расход удаляемых продуктов горения</t>
  </si>
  <si>
    <t>Высота незадымляемой зоны</t>
  </si>
  <si>
    <t>Теплота сгорания</t>
  </si>
  <si>
    <t>Удельная скорость выгорания</t>
  </si>
  <si>
    <t>Площадь очага пожара</t>
  </si>
  <si>
    <t>Площадь пола помещения</t>
  </si>
  <si>
    <r>
      <t>м</t>
    </r>
    <r>
      <rPr>
        <vertAlign val="superscript"/>
        <sz val="10"/>
        <rFont val="Arial Cyr"/>
        <family val="0"/>
      </rPr>
      <t>2</t>
    </r>
  </si>
  <si>
    <r>
      <t>кг/(м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с)</t>
    </r>
  </si>
  <si>
    <r>
      <t>кВт/(м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К)</t>
    </r>
  </si>
  <si>
    <r>
      <t>кг/м</t>
    </r>
    <r>
      <rPr>
        <vertAlign val="superscript"/>
        <sz val="10"/>
        <rFont val="Arial Cyr"/>
        <family val="0"/>
      </rPr>
      <t>3</t>
    </r>
  </si>
  <si>
    <r>
      <t>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</t>
    </r>
  </si>
  <si>
    <t>Коэффициент расхода проема дымоудаления</t>
  </si>
  <si>
    <t>Плотность наружного воздуха</t>
  </si>
  <si>
    <t>Плотность продуктов горения</t>
  </si>
  <si>
    <r>
      <t>r</t>
    </r>
    <r>
      <rPr>
        <vertAlign val="subscript"/>
        <sz val="10"/>
        <rFont val="Arial Cyr"/>
        <family val="0"/>
      </rPr>
      <t>н</t>
    </r>
  </si>
  <si>
    <r>
      <t>r</t>
    </r>
    <r>
      <rPr>
        <vertAlign val="subscript"/>
        <sz val="10"/>
        <rFont val="Arial Cyr"/>
        <family val="0"/>
      </rPr>
      <t>пг</t>
    </r>
  </si>
  <si>
    <t>Температура продуктов горения</t>
  </si>
  <si>
    <t>Коэффициент теплоотдачи от продуктов горения к ограждающим конструкциям</t>
  </si>
  <si>
    <r>
      <t>D</t>
    </r>
    <r>
      <rPr>
        <sz val="10"/>
        <rFont val="Arial Cyr"/>
        <family val="0"/>
      </rPr>
      <t>P</t>
    </r>
    <r>
      <rPr>
        <vertAlign val="subscript"/>
        <sz val="10"/>
        <rFont val="Arial Cyr"/>
        <family val="0"/>
      </rPr>
      <t>расп</t>
    </r>
  </si>
  <si>
    <t>Располагаемый перепад давления</t>
  </si>
  <si>
    <r>
      <t>F</t>
    </r>
    <r>
      <rPr>
        <vertAlign val="subscript"/>
        <sz val="10"/>
        <rFont val="Arial Cyr"/>
        <family val="0"/>
      </rPr>
      <t>у</t>
    </r>
  </si>
  <si>
    <r>
      <t>T</t>
    </r>
    <r>
      <rPr>
        <vertAlign val="subscript"/>
        <sz val="10"/>
        <rFont val="Arial Cyr"/>
        <family val="0"/>
      </rPr>
      <t>пг</t>
    </r>
  </si>
  <si>
    <t>Удельная изобарная теплоемкость воздуха и продуктов горения</t>
  </si>
  <si>
    <t>Конвективная составляющая мощности очага пожара</t>
  </si>
  <si>
    <t>Массовый расход продуктов горения, поступающих с конвективной струей в подпотолочный слой</t>
  </si>
  <si>
    <t>m</t>
  </si>
  <si>
    <t>Доля теплоты, отдаваемой очагом пожара ограждающим конструкциям</t>
  </si>
  <si>
    <t>Коэффициент полноты сгорания</t>
  </si>
  <si>
    <t>Здания I и II степени огнестойкости: мебель+бытовые изделия</t>
  </si>
  <si>
    <t>Здания I и II степени огнестойкости: мебель+ткани</t>
  </si>
  <si>
    <t>Здания I степени огнестойкости: мебель+ткани (0,75+0,25)</t>
  </si>
  <si>
    <t>Кабинет: мебель+бумага (0,75+0,25)</t>
  </si>
  <si>
    <t>Помещения, облицованные ДВП</t>
  </si>
  <si>
    <t>Административное помещение: мебель+бумага (0,75+0,25)</t>
  </si>
  <si>
    <t>Общественные здания: мебель+линолеум ПВХ (0,9+0,1)</t>
  </si>
  <si>
    <t>Библиотеки, архивы: книги, журналы на стеллажах</t>
  </si>
  <si>
    <t>Сценическая часть зрительных залов: древесина</t>
  </si>
  <si>
    <t>Верхняя одежда: ворс, ткани (шерсть+нейлон)</t>
  </si>
  <si>
    <t>Окрашенные полы, стены: дерево+краска РХО (0,9+0,1)</t>
  </si>
  <si>
    <t>Выставочные залы, мастерские: дерево+ткани+краска (0,9+0,09+0,01)</t>
  </si>
  <si>
    <t>Издательства, типографии</t>
  </si>
  <si>
    <t>Мебель: дерево+облицовка</t>
  </si>
  <si>
    <t>Промтовары: текстильные изделия</t>
  </si>
  <si>
    <t>Кабельный подвал/лоток: кабели АВВГ+АПВГ</t>
  </si>
  <si>
    <t>Радиоматериалы: полиэтилен, стирол, пропилен, гетинакс</t>
  </si>
  <si>
    <t>Электротехнические материалы: текстолит, карболит</t>
  </si>
  <si>
    <t>Электрокабель АВВГ: ПВХ оболочка+изоляция</t>
  </si>
  <si>
    <t>Электрокабель АПВГ: ПВХ оболочка+полиэтилен</t>
  </si>
  <si>
    <t>Телефонный кабель ТПВ: ПВХ+полиэтилен</t>
  </si>
  <si>
    <t>Лиственные древесные стройматериалы: штабель</t>
  </si>
  <si>
    <t>Клееные стройматериалы: фанера</t>
  </si>
  <si>
    <t>Пожарная нагрузка помещений</t>
  </si>
  <si>
    <r>
      <t>ψ</t>
    </r>
    <r>
      <rPr>
        <vertAlign val="subscript"/>
        <sz val="10"/>
        <rFont val="Arial Cyr"/>
        <family val="0"/>
      </rPr>
      <t>уд</t>
    </r>
  </si>
  <si>
    <r>
      <t>ψ</t>
    </r>
    <r>
      <rPr>
        <vertAlign val="subscript"/>
        <sz val="10"/>
        <rFont val="Arial Cyr"/>
        <family val="0"/>
      </rPr>
      <t>уд</t>
    </r>
    <r>
      <rPr>
        <sz val="10"/>
        <rFont val="Arial Cyr"/>
        <family val="0"/>
      </rPr>
      <t>, кг/(м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с)</t>
    </r>
  </si>
  <si>
    <t>Пожарная нагрузка</t>
  </si>
  <si>
    <r>
      <t>Q</t>
    </r>
    <r>
      <rPr>
        <vertAlign val="subscript"/>
        <sz val="10"/>
        <rFont val="Arial Cyr"/>
        <family val="0"/>
      </rPr>
      <t>р</t>
    </r>
    <r>
      <rPr>
        <sz val="10"/>
        <rFont val="Arial Cyr"/>
        <family val="0"/>
      </rPr>
      <t>, кДж/кг</t>
    </r>
  </si>
  <si>
    <r>
      <t>F</t>
    </r>
    <r>
      <rPr>
        <vertAlign val="subscript"/>
        <sz val="10"/>
        <rFont val="Arial Cyr"/>
        <family val="0"/>
      </rPr>
      <t>г</t>
    </r>
  </si>
  <si>
    <r>
      <t>F</t>
    </r>
    <r>
      <rPr>
        <vertAlign val="subscript"/>
        <sz val="10"/>
        <rFont val="Arial Cyr"/>
        <family val="0"/>
      </rPr>
      <t>п</t>
    </r>
  </si>
  <si>
    <r>
      <t>L</t>
    </r>
    <r>
      <rPr>
        <vertAlign val="subscript"/>
        <sz val="10"/>
        <rFont val="Arial Cyr"/>
        <family val="0"/>
      </rPr>
      <t>ок</t>
    </r>
  </si>
  <si>
    <r>
      <t>t</t>
    </r>
    <r>
      <rPr>
        <vertAlign val="subscript"/>
        <sz val="10"/>
        <rFont val="Arial Cyr"/>
        <family val="0"/>
      </rPr>
      <t>в</t>
    </r>
  </si>
  <si>
    <r>
      <t>t</t>
    </r>
    <r>
      <rPr>
        <vertAlign val="subscript"/>
        <sz val="10"/>
        <rFont val="Arial Cyr"/>
        <family val="0"/>
      </rPr>
      <t>н</t>
    </r>
  </si>
  <si>
    <r>
      <t>Q</t>
    </r>
    <r>
      <rPr>
        <vertAlign val="subscript"/>
        <sz val="10"/>
        <rFont val="Arial Cyr"/>
        <family val="0"/>
      </rPr>
      <t>р</t>
    </r>
  </si>
  <si>
    <t>Резинотехнические изделия: резина, изделия из неё</t>
  </si>
  <si>
    <t>η</t>
  </si>
  <si>
    <t>φ</t>
  </si>
  <si>
    <t>Периметр ограждающих конструкций помещения</t>
  </si>
  <si>
    <t>Температура внутреннего воздуха</t>
  </si>
  <si>
    <t>Температура наружного воздуха</t>
  </si>
  <si>
    <t>°С</t>
  </si>
  <si>
    <t>Определение площади проема дымоудаления из одноэтажного здания и объемного часового расхода удаляемых продуктов горения</t>
  </si>
  <si>
    <t>Высота помещения от пола до места выброса продуктов горения</t>
  </si>
  <si>
    <t xml:space="preserve">   Результаты расчета</t>
  </si>
  <si>
    <t xml:space="preserve">   Исходные данные</t>
  </si>
  <si>
    <t>Бумага в рулонах</t>
  </si>
  <si>
    <t>Древесина в виде мебели, отделки стен и перегородок ДВП и ДСП, деревянные перекрытия и покрытия с пустотами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</si>
</sst>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0.00000"/>
  </numFmts>
  <fonts count="45">
    <font>
      <sz val="10"/>
      <name val="Arial Cyr"/>
      <family val="0"/>
    </font>
    <font>
      <sz val="8"/>
      <name val="Arial Cyr"/>
      <family val="0"/>
    </font>
    <font>
      <vertAlign val="subscript"/>
      <sz val="10"/>
      <name val="Arial Cyr"/>
      <family val="0"/>
    </font>
    <font>
      <vertAlign val="superscript"/>
      <sz val="10"/>
      <name val="Arial Cyr"/>
      <family val="0"/>
    </font>
    <font>
      <sz val="10"/>
      <name val="Symbol"/>
      <family val="1"/>
    </font>
    <font>
      <sz val="9"/>
      <name val="Tahoma"/>
      <family val="0"/>
    </font>
    <font>
      <sz val="10"/>
      <name val="Times New Roman"/>
      <family val="1"/>
    </font>
    <font>
      <sz val="9"/>
      <name val="Symbol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view="pageBreakPreview" zoomScale="150" zoomScaleNormal="150" zoomScaleSheetLayoutView="150" zoomScalePageLayoutView="0" workbookViewId="0" topLeftCell="A1">
      <selection activeCell="E16" sqref="E16"/>
    </sheetView>
  </sheetViews>
  <sheetFormatPr defaultColWidth="9.00390625" defaultRowHeight="12.75"/>
  <cols>
    <col min="1" max="1" width="3.75390625" style="0" customWidth="1"/>
    <col min="2" max="2" width="51.625" style="0" customWidth="1"/>
    <col min="4" max="4" width="10.625" style="1" bestFit="1" customWidth="1"/>
  </cols>
  <sheetData>
    <row r="1" ht="12.75"/>
    <row r="2" spans="2:5" s="11" customFormat="1" ht="24.75" customHeight="1">
      <c r="B2" s="15" t="s">
        <v>88</v>
      </c>
      <c r="C2" s="15"/>
      <c r="D2" s="15"/>
      <c r="E2" s="15"/>
    </row>
    <row r="3" ht="12.75"/>
    <row r="4" ht="12.75"/>
    <row r="5" ht="12.75">
      <c r="B5" s="12" t="s">
        <v>91</v>
      </c>
    </row>
    <row r="6" spans="2:5" ht="12.75">
      <c r="B6" t="s">
        <v>20</v>
      </c>
      <c r="C6" s="1" t="s">
        <v>0</v>
      </c>
      <c r="D6" s="5">
        <v>2.5</v>
      </c>
      <c r="E6" t="s">
        <v>1</v>
      </c>
    </row>
    <row r="7" spans="2:5" ht="12.75">
      <c r="B7" t="s">
        <v>13</v>
      </c>
      <c r="C7" s="1" t="s">
        <v>4</v>
      </c>
      <c r="D7" s="5">
        <v>14</v>
      </c>
      <c r="E7" t="s">
        <v>1</v>
      </c>
    </row>
    <row r="8" spans="2:5" ht="12.75">
      <c r="B8" t="s">
        <v>14</v>
      </c>
      <c r="C8" s="1" t="s">
        <v>5</v>
      </c>
      <c r="D8" s="5">
        <v>24</v>
      </c>
      <c r="E8" t="s">
        <v>1</v>
      </c>
    </row>
    <row r="9" spans="2:5" ht="12.75">
      <c r="B9" t="s">
        <v>23</v>
      </c>
      <c r="C9" s="1" t="s">
        <v>75</v>
      </c>
      <c r="D9" s="5">
        <v>12</v>
      </c>
      <c r="E9" t="s">
        <v>25</v>
      </c>
    </row>
    <row r="10" spans="2:5" ht="25.5">
      <c r="B10" s="7" t="s">
        <v>89</v>
      </c>
      <c r="C10" s="1" t="s">
        <v>3</v>
      </c>
      <c r="D10" s="5">
        <v>10</v>
      </c>
      <c r="E10" t="s">
        <v>25</v>
      </c>
    </row>
    <row r="11" spans="2:5" ht="12.75">
      <c r="B11" t="s">
        <v>85</v>
      </c>
      <c r="C11" s="1" t="s">
        <v>78</v>
      </c>
      <c r="D11" s="5">
        <v>25</v>
      </c>
      <c r="E11" t="s">
        <v>87</v>
      </c>
    </row>
    <row r="12" spans="2:5" ht="12.75">
      <c r="B12" t="s">
        <v>86</v>
      </c>
      <c r="C12" s="1" t="s">
        <v>79</v>
      </c>
      <c r="D12" s="5">
        <v>31</v>
      </c>
      <c r="E12" t="s">
        <v>87</v>
      </c>
    </row>
    <row r="13" spans="2:4" ht="12.75">
      <c r="B13" t="s">
        <v>30</v>
      </c>
      <c r="C13" s="6" t="s">
        <v>44</v>
      </c>
      <c r="D13" s="5">
        <v>0.64</v>
      </c>
    </row>
    <row r="14" spans="2:3" ht="12.75">
      <c r="B14" t="s">
        <v>70</v>
      </c>
      <c r="C14" s="1"/>
    </row>
    <row r="15" spans="3:7" ht="15.75" customHeight="1">
      <c r="C15" s="1"/>
      <c r="G15">
        <v>13</v>
      </c>
    </row>
    <row r="16" ht="15.75" customHeight="1">
      <c r="C16" s="1"/>
    </row>
    <row r="17" ht="12.75">
      <c r="B17" s="12" t="s">
        <v>90</v>
      </c>
    </row>
    <row r="18" spans="2:5" ht="12.75">
      <c r="B18" t="s">
        <v>24</v>
      </c>
      <c r="C18" s="1" t="s">
        <v>76</v>
      </c>
      <c r="D18" s="1">
        <f>D7*D8</f>
        <v>336</v>
      </c>
      <c r="E18" t="s">
        <v>25</v>
      </c>
    </row>
    <row r="19" spans="2:5" ht="12.75">
      <c r="B19" t="s">
        <v>84</v>
      </c>
      <c r="C19" s="1" t="s">
        <v>77</v>
      </c>
      <c r="D19" s="1">
        <f>(D7+D8)*2</f>
        <v>76</v>
      </c>
      <c r="E19" t="s">
        <v>25</v>
      </c>
    </row>
    <row r="20" spans="2:5" ht="12.75">
      <c r="B20" t="s">
        <v>21</v>
      </c>
      <c r="C20" s="1" t="s">
        <v>80</v>
      </c>
      <c r="D20" s="1">
        <f>INDEX(Нагрузка!B6:B31,G15)</f>
        <v>14000</v>
      </c>
      <c r="E20" t="s">
        <v>2</v>
      </c>
    </row>
    <row r="21" spans="2:5" ht="12.75">
      <c r="B21" t="s">
        <v>22</v>
      </c>
      <c r="C21" s="1" t="s">
        <v>71</v>
      </c>
      <c r="D21" s="1">
        <f>INDEX(Нагрузка!C6:C31,G15)</f>
        <v>0.0152</v>
      </c>
      <c r="E21" t="s">
        <v>26</v>
      </c>
    </row>
    <row r="22" spans="2:4" ht="25.5">
      <c r="B22" s="7" t="s">
        <v>45</v>
      </c>
      <c r="C22" s="10" t="s">
        <v>83</v>
      </c>
      <c r="D22" s="5">
        <v>0.4</v>
      </c>
    </row>
    <row r="23" spans="2:7" ht="12.75">
      <c r="B23" t="s">
        <v>46</v>
      </c>
      <c r="C23" s="10" t="s">
        <v>82</v>
      </c>
      <c r="D23" s="5">
        <v>0.9</v>
      </c>
      <c r="G23" s="1"/>
    </row>
    <row r="24" spans="2:5" ht="18" customHeight="1">
      <c r="B24" s="7" t="s">
        <v>42</v>
      </c>
      <c r="C24" s="1" t="s">
        <v>7</v>
      </c>
      <c r="D24" s="2">
        <f>(1-D22)*D23*D20*D21*D9</f>
        <v>1378.9440000000002</v>
      </c>
      <c r="E24" t="s">
        <v>6</v>
      </c>
    </row>
    <row r="25" spans="2:5" ht="27">
      <c r="B25" s="7" t="s">
        <v>43</v>
      </c>
      <c r="C25" s="1" t="s">
        <v>8</v>
      </c>
      <c r="D25" s="4">
        <f>0.032*(D24^(3/5))*D6</f>
        <v>6.120937777424293</v>
      </c>
      <c r="E25" t="s">
        <v>9</v>
      </c>
    </row>
    <row r="26" spans="2:5" ht="27">
      <c r="B26" s="7" t="s">
        <v>41</v>
      </c>
      <c r="C26" s="1" t="s">
        <v>10</v>
      </c>
      <c r="D26" s="1">
        <v>1.09</v>
      </c>
      <c r="E26" t="s">
        <v>11</v>
      </c>
    </row>
    <row r="27" spans="2:5" ht="25.5">
      <c r="B27" s="7" t="s">
        <v>36</v>
      </c>
      <c r="C27" s="6" t="s">
        <v>12</v>
      </c>
      <c r="D27" s="3">
        <v>0.012</v>
      </c>
      <c r="E27" t="s">
        <v>27</v>
      </c>
    </row>
    <row r="28" spans="2:5" ht="15.75">
      <c r="B28" t="s">
        <v>35</v>
      </c>
      <c r="C28" s="1" t="s">
        <v>40</v>
      </c>
      <c r="D28" s="2">
        <f>D24/(D26*D25+D27*(D18+D19*(D10-D6)))+(D11+273)</f>
        <v>376.5999758807947</v>
      </c>
      <c r="E28" t="s">
        <v>15</v>
      </c>
    </row>
    <row r="29" spans="2:5" ht="15.75">
      <c r="B29" t="s">
        <v>31</v>
      </c>
      <c r="C29" s="6" t="s">
        <v>33</v>
      </c>
      <c r="D29" s="4">
        <f>353/(D12+273)</f>
        <v>1.1611842105263157</v>
      </c>
      <c r="E29" t="s">
        <v>28</v>
      </c>
    </row>
    <row r="30" spans="2:5" ht="15.75">
      <c r="B30" t="s">
        <v>32</v>
      </c>
      <c r="C30" s="6" t="s">
        <v>34</v>
      </c>
      <c r="D30" s="4">
        <f>353/D28</f>
        <v>0.9373341014544706</v>
      </c>
      <c r="E30" t="s">
        <v>28</v>
      </c>
    </row>
    <row r="31" spans="2:5" ht="15.75">
      <c r="B31" t="s">
        <v>38</v>
      </c>
      <c r="C31" s="6" t="s">
        <v>37</v>
      </c>
      <c r="D31" s="4">
        <f>9.81*(D29-D30)*(D10-D6)</f>
        <v>16.469771774961004</v>
      </c>
      <c r="E31" t="s">
        <v>16</v>
      </c>
    </row>
    <row r="32" spans="2:5" ht="15.75">
      <c r="B32" t="s">
        <v>18</v>
      </c>
      <c r="C32" s="1" t="s">
        <v>39</v>
      </c>
      <c r="D32" s="13">
        <f>D25/(D13*(2*D30*D31)^0.5)</f>
        <v>1.721202600460188</v>
      </c>
      <c r="E32" t="s">
        <v>25</v>
      </c>
    </row>
    <row r="33" spans="2:5" ht="16.5" customHeight="1">
      <c r="B33" s="7" t="s">
        <v>19</v>
      </c>
      <c r="C33" s="1" t="s">
        <v>17</v>
      </c>
      <c r="D33" s="14">
        <f>3600*D25/D30</f>
        <v>23508.561103810203</v>
      </c>
      <c r="E33" t="s">
        <v>29</v>
      </c>
    </row>
  </sheetData>
  <sheetProtection/>
  <mergeCells count="1">
    <mergeCell ref="B2:E2"/>
  </mergeCells>
  <printOptions/>
  <pageMargins left="1.1811023622047245" right="0.7874015748031497" top="0.984251968503937" bottom="0.984251968503937" header="0.5118110236220472" footer="0.511811023622047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C31"/>
  <sheetViews>
    <sheetView zoomScale="150" zoomScaleNormal="150" zoomScalePageLayoutView="0" workbookViewId="0" topLeftCell="A1">
      <selection activeCell="A30" sqref="A30"/>
    </sheetView>
  </sheetViews>
  <sheetFormatPr defaultColWidth="9.00390625" defaultRowHeight="12.75"/>
  <cols>
    <col min="1" max="1" width="63.375" style="0" customWidth="1"/>
  </cols>
  <sheetData>
    <row r="5" spans="1:3" ht="30">
      <c r="A5" s="9" t="s">
        <v>73</v>
      </c>
      <c r="B5" s="8" t="s">
        <v>74</v>
      </c>
      <c r="C5" s="8" t="s">
        <v>72</v>
      </c>
    </row>
    <row r="6" spans="1:3" ht="12.75">
      <c r="A6" t="s">
        <v>47</v>
      </c>
      <c r="B6">
        <v>13800</v>
      </c>
      <c r="C6">
        <v>0.0145</v>
      </c>
    </row>
    <row r="7" spans="1:3" ht="12.75">
      <c r="A7" t="s">
        <v>48</v>
      </c>
      <c r="B7">
        <v>14700</v>
      </c>
      <c r="C7">
        <v>0.0145</v>
      </c>
    </row>
    <row r="8" spans="1:3" ht="12.75">
      <c r="A8" t="s">
        <v>49</v>
      </c>
      <c r="B8">
        <v>14900</v>
      </c>
      <c r="C8">
        <v>0.0162</v>
      </c>
    </row>
    <row r="9" spans="1:3" ht="12.75">
      <c r="A9" t="s">
        <v>50</v>
      </c>
      <c r="B9">
        <v>14000</v>
      </c>
      <c r="C9">
        <v>0.0129</v>
      </c>
    </row>
    <row r="10" spans="1:3" ht="12.75">
      <c r="A10" t="s">
        <v>51</v>
      </c>
      <c r="B10">
        <v>18100</v>
      </c>
      <c r="C10">
        <v>0.013</v>
      </c>
    </row>
    <row r="11" spans="1:3" ht="12.75">
      <c r="A11" t="s">
        <v>52</v>
      </c>
      <c r="B11">
        <v>14000</v>
      </c>
      <c r="C11">
        <v>0.021</v>
      </c>
    </row>
    <row r="12" spans="1:3" ht="12.75">
      <c r="A12" t="s">
        <v>53</v>
      </c>
      <c r="B12">
        <v>14000</v>
      </c>
      <c r="C12">
        <v>0.0137</v>
      </c>
    </row>
    <row r="13" spans="1:3" ht="12.75">
      <c r="A13" t="s">
        <v>54</v>
      </c>
      <c r="B13">
        <v>14500</v>
      </c>
      <c r="C13">
        <v>0.011</v>
      </c>
    </row>
    <row r="14" spans="1:3" ht="12.75">
      <c r="A14" t="s">
        <v>55</v>
      </c>
      <c r="B14">
        <v>13800</v>
      </c>
      <c r="C14">
        <v>0.0145</v>
      </c>
    </row>
    <row r="15" spans="1:3" ht="12.75">
      <c r="A15" t="s">
        <v>56</v>
      </c>
      <c r="B15">
        <v>23300</v>
      </c>
      <c r="C15">
        <v>0.013</v>
      </c>
    </row>
    <row r="16" spans="1:3" ht="12.75">
      <c r="A16" t="s">
        <v>81</v>
      </c>
      <c r="B16">
        <v>36000</v>
      </c>
      <c r="C16">
        <v>0.0112</v>
      </c>
    </row>
    <row r="17" spans="1:3" ht="12.75">
      <c r="A17" t="s">
        <v>57</v>
      </c>
      <c r="B17">
        <v>14100</v>
      </c>
      <c r="C17">
        <v>0.0145</v>
      </c>
    </row>
    <row r="18" spans="1:3" ht="12.75">
      <c r="A18" t="s">
        <v>58</v>
      </c>
      <c r="B18">
        <v>14000</v>
      </c>
      <c r="C18">
        <v>0.0152</v>
      </c>
    </row>
    <row r="19" spans="1:3" ht="12.75">
      <c r="A19" t="s">
        <v>59</v>
      </c>
      <c r="B19">
        <v>15400</v>
      </c>
      <c r="C19">
        <v>0.0061</v>
      </c>
    </row>
    <row r="20" spans="1:3" ht="12.75">
      <c r="A20" t="s">
        <v>60</v>
      </c>
      <c r="B20">
        <v>14400</v>
      </c>
      <c r="C20">
        <v>0.0135</v>
      </c>
    </row>
    <row r="21" spans="1:3" ht="12.75">
      <c r="A21" t="s">
        <v>61</v>
      </c>
      <c r="B21">
        <v>16700</v>
      </c>
      <c r="C21">
        <v>0.0244</v>
      </c>
    </row>
    <row r="22" spans="1:3" ht="12.75">
      <c r="A22" t="s">
        <v>62</v>
      </c>
      <c r="B22">
        <v>30700</v>
      </c>
      <c r="C22">
        <v>0.0244</v>
      </c>
    </row>
    <row r="23" spans="1:3" ht="12.75">
      <c r="A23" t="s">
        <v>63</v>
      </c>
      <c r="B23">
        <v>34800</v>
      </c>
      <c r="C23">
        <v>0.0177</v>
      </c>
    </row>
    <row r="24" spans="1:3" ht="12.75">
      <c r="A24" t="s">
        <v>64</v>
      </c>
      <c r="B24">
        <v>20900</v>
      </c>
      <c r="C24">
        <v>0.0076</v>
      </c>
    </row>
    <row r="25" spans="1:3" ht="12.75">
      <c r="A25" t="s">
        <v>65</v>
      </c>
      <c r="B25">
        <v>25000</v>
      </c>
      <c r="C25">
        <v>0.0244</v>
      </c>
    </row>
    <row r="26" spans="1:3" ht="12.75">
      <c r="A26" t="s">
        <v>66</v>
      </c>
      <c r="B26">
        <v>36400</v>
      </c>
      <c r="C26">
        <v>0.0244</v>
      </c>
    </row>
    <row r="27" spans="1:3" ht="12.75">
      <c r="A27" t="s">
        <v>67</v>
      </c>
      <c r="B27">
        <v>34600</v>
      </c>
      <c r="C27">
        <v>0.0085</v>
      </c>
    </row>
    <row r="28" spans="1:3" ht="12.75">
      <c r="A28" t="s">
        <v>68</v>
      </c>
      <c r="B28">
        <v>13800</v>
      </c>
      <c r="C28">
        <v>0.014</v>
      </c>
    </row>
    <row r="29" spans="1:3" ht="12.75">
      <c r="A29" t="s">
        <v>69</v>
      </c>
      <c r="B29">
        <v>18400</v>
      </c>
      <c r="C29">
        <v>0.0089</v>
      </c>
    </row>
    <row r="30" spans="1:3" ht="12.75">
      <c r="A30" t="s">
        <v>92</v>
      </c>
      <c r="B30">
        <v>13400</v>
      </c>
      <c r="C30">
        <v>0.008</v>
      </c>
    </row>
    <row r="31" spans="1:3" ht="25.5">
      <c r="A31" s="7" t="s">
        <v>93</v>
      </c>
      <c r="B31">
        <v>13850</v>
      </c>
      <c r="C31">
        <v>0.015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Максим</cp:lastModifiedBy>
  <cp:lastPrinted>2016-01-27T19:55:15Z</cp:lastPrinted>
  <dcterms:created xsi:type="dcterms:W3CDTF">2016-01-27T13:16:21Z</dcterms:created>
  <dcterms:modified xsi:type="dcterms:W3CDTF">2018-03-13T13:43:18Z</dcterms:modified>
  <cp:category/>
  <cp:version/>
  <cp:contentType/>
  <cp:contentStatus/>
</cp:coreProperties>
</file>